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180" windowWidth="19440" windowHeight="10140"/>
  </bookViews>
  <sheets>
    <sheet name="Ejec PPTO Aiirm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6" l="1"/>
  <c r="E49" i="6" s="1"/>
  <c r="E45" i="6"/>
  <c r="E8" i="6"/>
  <c r="E12" i="6"/>
  <c r="E38" i="6" l="1"/>
  <c r="H14" i="6" l="1"/>
  <c r="H7" i="6" l="1"/>
  <c r="G15" i="6" l="1"/>
  <c r="H34" i="6"/>
  <c r="F38" i="6"/>
  <c r="H36" i="6"/>
  <c r="H35" i="6"/>
  <c r="H33" i="6"/>
  <c r="H31" i="6"/>
  <c r="H11" i="6"/>
  <c r="F12" i="6"/>
  <c r="F25" i="6" s="1"/>
  <c r="H21" i="6"/>
  <c r="H20" i="6"/>
  <c r="H19" i="6"/>
  <c r="H17" i="6"/>
  <c r="E25" i="6" l="1"/>
  <c r="E40" i="6" s="1"/>
  <c r="H12" i="6"/>
  <c r="G12" i="6"/>
  <c r="H38" i="6"/>
  <c r="G38" i="6"/>
  <c r="H8" i="6"/>
  <c r="H29" i="6"/>
  <c r="H30" i="6"/>
  <c r="H23" i="6"/>
  <c r="H22" i="6"/>
  <c r="H18" i="6"/>
  <c r="H15" i="6"/>
  <c r="H13" i="6"/>
  <c r="H25" i="6" l="1"/>
  <c r="H40" i="6" s="1"/>
  <c r="G11" i="6" l="1"/>
  <c r="H16" i="6" l="1"/>
  <c r="G16" i="6"/>
  <c r="G25" i="6" l="1"/>
  <c r="F45" i="6" l="1"/>
  <c r="F47" i="6" l="1"/>
  <c r="F49" i="6" l="1"/>
</calcChain>
</file>

<file path=xl/sharedStrings.xml><?xml version="1.0" encoding="utf-8"?>
<sst xmlns="http://schemas.openxmlformats.org/spreadsheetml/2006/main" count="41" uniqueCount="40">
  <si>
    <t>Cursos</t>
  </si>
  <si>
    <t>Servicios profesionales independientes</t>
  </si>
  <si>
    <t>Otros servicios</t>
  </si>
  <si>
    <t>Gastos excepcionales</t>
  </si>
  <si>
    <t>Otros ingresos financieros</t>
  </si>
  <si>
    <t>Perdidas por ajuste de valor de fondos de inversion</t>
  </si>
  <si>
    <t>Otros gastos financieros</t>
  </si>
  <si>
    <t>Reuniones y actos sociales</t>
  </si>
  <si>
    <t>Participación en entidades</t>
  </si>
  <si>
    <t>TOTAL GASTOS</t>
  </si>
  <si>
    <t>TOTAL INGRESOS</t>
  </si>
  <si>
    <t>Visitas y viajes sociales</t>
  </si>
  <si>
    <t>Servicios bancarios y similares</t>
  </si>
  <si>
    <t>Desglose del resultado</t>
  </si>
  <si>
    <t xml:space="preserve">RESULTADO FINANCIERO </t>
  </si>
  <si>
    <t>RESULTADO EXPLOTACION</t>
  </si>
  <si>
    <t>Cuotas  Federacion Asociaciones</t>
  </si>
  <si>
    <t>Pérdidas fondos de inversión</t>
  </si>
  <si>
    <t>Otros tributos</t>
  </si>
  <si>
    <t>Interes plazos fijos</t>
  </si>
  <si>
    <t>Revalorización fondos</t>
  </si>
  <si>
    <t>Bº venta fondos</t>
  </si>
  <si>
    <t>Plan Estratégico</t>
  </si>
  <si>
    <t>ACUMULADO</t>
  </si>
  <si>
    <t xml:space="preserve">RESULTADO </t>
  </si>
  <si>
    <t>AJUSTE VALOR MERCADO</t>
  </si>
  <si>
    <t>RESULTADO</t>
  </si>
  <si>
    <t>AJUSTE VALOR DE MERCADO</t>
  </si>
  <si>
    <t>% Ejecucion</t>
  </si>
  <si>
    <t>Diferencia</t>
  </si>
  <si>
    <t>Ingresos por servicios diversos (Eventos colegiados)</t>
  </si>
  <si>
    <t>Otras remuneraciones prof indep</t>
  </si>
  <si>
    <t>Mantenimiento informático</t>
  </si>
  <si>
    <t>Consumibles de oficina</t>
  </si>
  <si>
    <t>EJECUCION PRESUPUESTO  AIIRM 20- MAYO</t>
  </si>
  <si>
    <t>Abellan Abogados</t>
  </si>
  <si>
    <t>Donacion al INFO</t>
  </si>
  <si>
    <t>PPTO 20</t>
  </si>
  <si>
    <t>Ingresos por actividades propias</t>
  </si>
  <si>
    <t>Colaboraciones y patrocinios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</si>
</sst>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3" fillId="0" borderId="0" xfId="0" applyFont="1"/>
    <xf numFmtId="0" fontId="2" fillId="2" borderId="1" xfId="0" applyFont="1" applyFill="1" applyBorder="1"/>
    <xf numFmtId="17" fontId="2" fillId="0" borderId="0" xfId="0" applyNumberFormat="1" applyFont="1" applyAlignment="1">
      <alignment horizontal="right"/>
    </xf>
    <xf numFmtId="0" fontId="0" fillId="0" borderId="4" xfId="0" applyBorder="1"/>
    <xf numFmtId="0" fontId="0" fillId="0" borderId="6" xfId="0" applyBorder="1"/>
    <xf numFmtId="0" fontId="0" fillId="0" borderId="9" xfId="0" applyBorder="1"/>
    <xf numFmtId="4" fontId="0" fillId="0" borderId="12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2" fillId="0" borderId="11" xfId="0" applyNumberFormat="1" applyFont="1" applyBorder="1"/>
    <xf numFmtId="0" fontId="2" fillId="0" borderId="15" xfId="0" applyFont="1" applyBorder="1"/>
    <xf numFmtId="0" fontId="2" fillId="0" borderId="13" xfId="0" applyFont="1" applyBorder="1"/>
    <xf numFmtId="4" fontId="0" fillId="0" borderId="4" xfId="0" applyNumberFormat="1" applyBorder="1"/>
    <xf numFmtId="4" fontId="0" fillId="0" borderId="6" xfId="0" applyNumberFormat="1" applyBorder="1"/>
    <xf numFmtId="4" fontId="0" fillId="0" borderId="9" xfId="0" applyNumberFormat="1" applyBorder="1"/>
    <xf numFmtId="4" fontId="0" fillId="0" borderId="3" xfId="0" applyNumberFormat="1" applyBorder="1"/>
    <xf numFmtId="4" fontId="0" fillId="0" borderId="8" xfId="0" applyNumberFormat="1" applyBorder="1"/>
    <xf numFmtId="9" fontId="0" fillId="0" borderId="14" xfId="1" applyFont="1" applyBorder="1"/>
    <xf numFmtId="9" fontId="2" fillId="0" borderId="11" xfId="1" applyFont="1" applyBorder="1"/>
    <xf numFmtId="4" fontId="4" fillId="0" borderId="10" xfId="0" applyNumberFormat="1" applyFont="1" applyFill="1" applyBorder="1"/>
    <xf numFmtId="4" fontId="4" fillId="0" borderId="22" xfId="0" applyNumberFormat="1" applyFont="1" applyFill="1" applyBorder="1"/>
    <xf numFmtId="0" fontId="0" fillId="0" borderId="0" xfId="0" applyFill="1"/>
    <xf numFmtId="4" fontId="0" fillId="0" borderId="18" xfId="0" applyNumberFormat="1" applyFill="1" applyBorder="1"/>
    <xf numFmtId="4" fontId="0" fillId="0" borderId="19" xfId="0" applyNumberFormat="1" applyFill="1" applyBorder="1"/>
    <xf numFmtId="4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9" fontId="0" fillId="0" borderId="4" xfId="1" applyFont="1" applyBorder="1"/>
    <xf numFmtId="9" fontId="0" fillId="0" borderId="6" xfId="1" applyFont="1" applyBorder="1"/>
    <xf numFmtId="9" fontId="0" fillId="0" borderId="12" xfId="1" applyFont="1" applyBorder="1"/>
    <xf numFmtId="9" fontId="0" fillId="0" borderId="13" xfId="1" applyFont="1" applyBorder="1"/>
    <xf numFmtId="9" fontId="2" fillId="0" borderId="13" xfId="1" applyFont="1" applyBorder="1"/>
    <xf numFmtId="4" fontId="2" fillId="0" borderId="0" xfId="0" applyNumberFormat="1" applyFont="1" applyFill="1" applyBorder="1"/>
    <xf numFmtId="0" fontId="0" fillId="0" borderId="0" xfId="0" applyBorder="1"/>
    <xf numFmtId="4" fontId="8" fillId="0" borderId="16" xfId="0" applyNumberFormat="1" applyFont="1" applyFill="1" applyBorder="1"/>
    <xf numFmtId="4" fontId="0" fillId="0" borderId="20" xfId="0" applyNumberFormat="1" applyFill="1" applyBorder="1"/>
    <xf numFmtId="4" fontId="4" fillId="0" borderId="11" xfId="0" applyNumberFormat="1" applyFont="1" applyBorder="1"/>
    <xf numFmtId="0" fontId="0" fillId="0" borderId="18" xfId="0" applyFill="1" applyBorder="1"/>
    <xf numFmtId="17" fontId="2" fillId="0" borderId="11" xfId="0" applyNumberFormat="1" applyFont="1" applyFill="1" applyBorder="1" applyAlignment="1">
      <alignment horizontal="right"/>
    </xf>
    <xf numFmtId="4" fontId="4" fillId="2" borderId="16" xfId="0" applyNumberFormat="1" applyFont="1" applyFill="1" applyBorder="1"/>
    <xf numFmtId="4" fontId="8" fillId="0" borderId="11" xfId="0" applyNumberFormat="1" applyFont="1" applyFill="1" applyBorder="1"/>
    <xf numFmtId="49" fontId="6" fillId="0" borderId="16" xfId="0" applyNumberFormat="1" applyFont="1" applyFill="1" applyBorder="1" applyAlignment="1">
      <alignment horizontal="center"/>
    </xf>
    <xf numFmtId="17" fontId="2" fillId="0" borderId="0" xfId="0" applyNumberFormat="1" applyFont="1" applyFill="1" applyAlignment="1">
      <alignment horizontal="right"/>
    </xf>
    <xf numFmtId="4" fontId="6" fillId="0" borderId="23" xfId="0" applyNumberFormat="1" applyFont="1" applyFill="1" applyBorder="1"/>
    <xf numFmtId="4" fontId="6" fillId="0" borderId="18" xfId="0" applyNumberFormat="1" applyFont="1" applyFill="1" applyBorder="1"/>
    <xf numFmtId="4" fontId="5" fillId="0" borderId="19" xfId="0" applyNumberFormat="1" applyFont="1" applyFill="1" applyBorder="1"/>
    <xf numFmtId="4" fontId="5" fillId="0" borderId="20" xfId="0" applyNumberFormat="1" applyFont="1" applyFill="1" applyBorder="1"/>
    <xf numFmtId="4" fontId="6" fillId="0" borderId="24" xfId="0" applyNumberFormat="1" applyFont="1" applyFill="1" applyBorder="1"/>
    <xf numFmtId="4" fontId="6" fillId="0" borderId="21" xfId="0" applyNumberFormat="1" applyFont="1" applyFill="1" applyBorder="1"/>
    <xf numFmtId="4" fontId="0" fillId="0" borderId="0" xfId="0" applyNumberFormat="1" applyFill="1"/>
    <xf numFmtId="4" fontId="6" fillId="0" borderId="17" xfId="0" applyNumberFormat="1" applyFont="1" applyFill="1" applyBorder="1"/>
    <xf numFmtId="0" fontId="2" fillId="0" borderId="18" xfId="0" applyFont="1" applyFill="1" applyBorder="1"/>
    <xf numFmtId="4" fontId="7" fillId="0" borderId="16" xfId="0" applyNumberFormat="1" applyFont="1" applyFill="1" applyBorder="1"/>
    <xf numFmtId="0" fontId="4" fillId="0" borderId="16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9"/>
  <sheetViews>
    <sheetView tabSelected="1" topLeftCell="A36" zoomScale="110" zoomScaleNormal="110" workbookViewId="0">
      <selection activeCell="F58" sqref="F58"/>
    </sheetView>
  </sheetViews>
  <sheetFormatPr baseColWidth="10" defaultRowHeight="15" x14ac:dyDescent="0.25"/>
  <cols>
    <col min="1" max="1" width="5.140625" bestFit="1" customWidth="1"/>
    <col min="4" max="4" width="33.42578125" customWidth="1"/>
    <col min="5" max="5" width="14.7109375" style="32" customWidth="1"/>
    <col min="6" max="6" width="10.140625" bestFit="1" customWidth="1"/>
    <col min="7" max="7" width="13.42578125" bestFit="1" customWidth="1"/>
    <col min="8" max="8" width="11.42578125" bestFit="1" customWidth="1"/>
    <col min="10" max="10" width="13.85546875" customWidth="1"/>
  </cols>
  <sheetData>
    <row r="3" spans="1:10" x14ac:dyDescent="0.25">
      <c r="B3" s="1" t="s">
        <v>34</v>
      </c>
    </row>
    <row r="4" spans="1:10" ht="15.75" thickBot="1" x14ac:dyDescent="0.3"/>
    <row r="5" spans="1:10" ht="15.75" thickBot="1" x14ac:dyDescent="0.3">
      <c r="E5" s="52" t="s">
        <v>23</v>
      </c>
      <c r="F5" s="64" t="s">
        <v>37</v>
      </c>
      <c r="G5" s="64" t="s">
        <v>28</v>
      </c>
      <c r="H5" s="64" t="s">
        <v>29</v>
      </c>
    </row>
    <row r="6" spans="1:10" ht="15.75" thickBot="1" x14ac:dyDescent="0.3">
      <c r="E6" s="53"/>
      <c r="F6" s="12"/>
      <c r="G6" s="12"/>
      <c r="H6" s="12"/>
      <c r="J6" s="1"/>
    </row>
    <row r="7" spans="1:10" x14ac:dyDescent="0.25">
      <c r="A7">
        <v>622</v>
      </c>
      <c r="B7" t="s">
        <v>32</v>
      </c>
      <c r="E7" s="54">
        <v>450.12</v>
      </c>
      <c r="F7" s="23">
        <v>0</v>
      </c>
      <c r="G7" s="49"/>
      <c r="H7" s="23">
        <f>+F7-E7</f>
        <v>-450.12</v>
      </c>
      <c r="J7" s="1"/>
    </row>
    <row r="8" spans="1:10" x14ac:dyDescent="0.25">
      <c r="A8">
        <v>623</v>
      </c>
      <c r="B8" t="s">
        <v>1</v>
      </c>
      <c r="E8" s="55">
        <f>SUM(E9:E10)</f>
        <v>1162.8499999999999</v>
      </c>
      <c r="F8" s="23">
        <v>0</v>
      </c>
      <c r="G8" s="38">
        <v>0</v>
      </c>
      <c r="H8" s="23">
        <f>+F8-E8</f>
        <v>-1162.8499999999999</v>
      </c>
      <c r="J8" s="2"/>
    </row>
    <row r="9" spans="1:10" x14ac:dyDescent="0.25">
      <c r="B9" s="4"/>
      <c r="C9" s="5" t="s">
        <v>0</v>
      </c>
      <c r="D9" s="5"/>
      <c r="E9" s="56"/>
      <c r="F9" s="23"/>
      <c r="G9" s="40"/>
      <c r="H9" s="23"/>
      <c r="J9" s="2"/>
    </row>
    <row r="10" spans="1:10" x14ac:dyDescent="0.25">
      <c r="B10" s="7"/>
      <c r="C10" s="8" t="s">
        <v>31</v>
      </c>
      <c r="D10" s="8"/>
      <c r="E10" s="57">
        <v>1162.8499999999999</v>
      </c>
      <c r="F10" s="25"/>
      <c r="G10" s="28"/>
      <c r="H10" s="25"/>
      <c r="I10" t="s">
        <v>35</v>
      </c>
      <c r="J10" s="2"/>
    </row>
    <row r="11" spans="1:10" x14ac:dyDescent="0.25">
      <c r="A11">
        <v>626</v>
      </c>
      <c r="B11" t="s">
        <v>12</v>
      </c>
      <c r="E11" s="58">
        <v>171.21</v>
      </c>
      <c r="F11" s="24">
        <v>500</v>
      </c>
      <c r="G11" s="39">
        <f>+E11/F11</f>
        <v>0.34242</v>
      </c>
      <c r="H11" s="24">
        <f t="shared" ref="H11:H23" si="0">+F11-E11</f>
        <v>328.78999999999996</v>
      </c>
      <c r="J11" s="2"/>
    </row>
    <row r="12" spans="1:10" x14ac:dyDescent="0.25">
      <c r="A12">
        <v>629</v>
      </c>
      <c r="B12" t="s">
        <v>2</v>
      </c>
      <c r="E12" s="55">
        <f>SUM(E13:E18)</f>
        <v>2576.8000000000002</v>
      </c>
      <c r="F12" s="24">
        <f>SUM(F13:F18)</f>
        <v>33700</v>
      </c>
      <c r="G12" s="28">
        <f>+E12/F12</f>
        <v>7.6462908011869446E-2</v>
      </c>
      <c r="H12" s="25">
        <f t="shared" si="0"/>
        <v>31123.200000000001</v>
      </c>
      <c r="J12" s="2"/>
    </row>
    <row r="13" spans="1:10" x14ac:dyDescent="0.25">
      <c r="B13" s="4" t="s">
        <v>22</v>
      </c>
      <c r="C13" s="5"/>
      <c r="D13" s="5"/>
      <c r="E13" s="34"/>
      <c r="F13" s="26">
        <v>0</v>
      </c>
      <c r="G13" s="40">
        <v>0</v>
      </c>
      <c r="H13" s="16">
        <f t="shared" si="0"/>
        <v>0</v>
      </c>
      <c r="J13" s="2"/>
    </row>
    <row r="14" spans="1:10" x14ac:dyDescent="0.25">
      <c r="B14" s="6" t="s">
        <v>33</v>
      </c>
      <c r="C14" s="44"/>
      <c r="D14" s="44"/>
      <c r="E14" s="33"/>
      <c r="F14" s="35">
        <v>0</v>
      </c>
      <c r="G14" s="41">
        <v>0</v>
      </c>
      <c r="H14" s="18">
        <f t="shared" si="0"/>
        <v>0</v>
      </c>
      <c r="J14" s="2"/>
    </row>
    <row r="15" spans="1:10" x14ac:dyDescent="0.25">
      <c r="B15" s="6" t="s">
        <v>16</v>
      </c>
      <c r="E15" s="33">
        <v>2000</v>
      </c>
      <c r="F15" s="35">
        <v>4100</v>
      </c>
      <c r="G15" s="41">
        <f>+E15/F15</f>
        <v>0.48780487804878048</v>
      </c>
      <c r="H15" s="18">
        <f t="shared" si="0"/>
        <v>2100</v>
      </c>
      <c r="J15" s="2"/>
    </row>
    <row r="16" spans="1:10" x14ac:dyDescent="0.25">
      <c r="B16" s="6" t="s">
        <v>7</v>
      </c>
      <c r="E16" s="33"/>
      <c r="F16" s="35">
        <v>29000</v>
      </c>
      <c r="G16" s="41">
        <f>+E16/F16</f>
        <v>0</v>
      </c>
      <c r="H16" s="18">
        <f t="shared" si="0"/>
        <v>29000</v>
      </c>
      <c r="J16" s="2"/>
    </row>
    <row r="17" spans="1:10" x14ac:dyDescent="0.25">
      <c r="B17" s="6" t="s">
        <v>11</v>
      </c>
      <c r="E17" s="33"/>
      <c r="F17" s="35">
        <v>0</v>
      </c>
      <c r="G17" s="41"/>
      <c r="H17" s="18">
        <f t="shared" si="0"/>
        <v>0</v>
      </c>
      <c r="J17" s="2"/>
    </row>
    <row r="18" spans="1:10" x14ac:dyDescent="0.25">
      <c r="B18" s="7" t="s">
        <v>8</v>
      </c>
      <c r="C18" s="8"/>
      <c r="D18" s="8"/>
      <c r="E18" s="46">
        <v>576.79999999999995</v>
      </c>
      <c r="F18" s="27">
        <v>600</v>
      </c>
      <c r="G18" s="28">
        <v>0</v>
      </c>
      <c r="H18" s="19">
        <f t="shared" si="0"/>
        <v>23.200000000000045</v>
      </c>
      <c r="J18" s="2"/>
    </row>
    <row r="19" spans="1:10" x14ac:dyDescent="0.25">
      <c r="A19">
        <v>631</v>
      </c>
      <c r="B19" s="4" t="s">
        <v>18</v>
      </c>
      <c r="C19" s="5"/>
      <c r="D19" s="5"/>
      <c r="E19" s="55">
        <v>16.16</v>
      </c>
      <c r="F19" s="24">
        <v>0</v>
      </c>
      <c r="G19" s="39"/>
      <c r="H19" s="24">
        <f t="shared" si="0"/>
        <v>-16.16</v>
      </c>
      <c r="J19" s="2"/>
    </row>
    <row r="20" spans="1:10" x14ac:dyDescent="0.25">
      <c r="A20">
        <v>663</v>
      </c>
      <c r="B20" s="6" t="s">
        <v>17</v>
      </c>
      <c r="D20" s="44"/>
      <c r="E20" s="55"/>
      <c r="F20" s="24">
        <v>0</v>
      </c>
      <c r="G20" s="39"/>
      <c r="H20" s="24">
        <f t="shared" si="0"/>
        <v>0</v>
      </c>
      <c r="J20" s="2"/>
    </row>
    <row r="21" spans="1:10" x14ac:dyDescent="0.25">
      <c r="A21">
        <v>663</v>
      </c>
      <c r="B21" s="6" t="s">
        <v>5</v>
      </c>
      <c r="D21" s="44"/>
      <c r="E21" s="55">
        <v>16621.12</v>
      </c>
      <c r="F21" s="24">
        <v>0</v>
      </c>
      <c r="G21" s="39"/>
      <c r="H21" s="24">
        <f t="shared" si="0"/>
        <v>-16621.12</v>
      </c>
      <c r="I21" t="s">
        <v>25</v>
      </c>
      <c r="J21" s="2"/>
    </row>
    <row r="22" spans="1:10" x14ac:dyDescent="0.25">
      <c r="A22">
        <v>669</v>
      </c>
      <c r="B22" s="6" t="s">
        <v>6</v>
      </c>
      <c r="D22" s="44"/>
      <c r="E22" s="55">
        <v>147.56</v>
      </c>
      <c r="F22" s="24">
        <v>0</v>
      </c>
      <c r="G22" s="39">
        <v>0</v>
      </c>
      <c r="H22" s="24">
        <f t="shared" si="0"/>
        <v>-147.56</v>
      </c>
      <c r="J22" s="2"/>
    </row>
    <row r="23" spans="1:10" x14ac:dyDescent="0.25">
      <c r="A23">
        <v>678</v>
      </c>
      <c r="B23" s="6" t="s">
        <v>3</v>
      </c>
      <c r="D23" s="44"/>
      <c r="E23" s="55">
        <v>3175.2</v>
      </c>
      <c r="F23" s="24">
        <v>0</v>
      </c>
      <c r="G23" s="39">
        <v>0</v>
      </c>
      <c r="H23" s="24">
        <f t="shared" si="0"/>
        <v>-3175.2</v>
      </c>
      <c r="I23" t="s">
        <v>36</v>
      </c>
      <c r="J23" s="2"/>
    </row>
    <row r="24" spans="1:10" x14ac:dyDescent="0.25">
      <c r="B24" s="7"/>
      <c r="C24" s="8"/>
      <c r="D24" s="8"/>
      <c r="E24" s="33"/>
      <c r="F24" s="24"/>
      <c r="G24" s="39"/>
      <c r="H24" s="24"/>
      <c r="J24" s="2"/>
    </row>
    <row r="25" spans="1:10" ht="15.75" thickBot="1" x14ac:dyDescent="0.3">
      <c r="D25" s="21" t="s">
        <v>9</v>
      </c>
      <c r="E25" s="59">
        <f>+E8+E11+E12+E19+E20+E21+E22+E23+E7</f>
        <v>24321.02</v>
      </c>
      <c r="F25" s="30">
        <f>+F8+F11+F12+F19+F20+F21+F22+F23+F7</f>
        <v>34200</v>
      </c>
      <c r="G25" s="29">
        <f>+E25/F25</f>
        <v>0.71114093567251468</v>
      </c>
      <c r="H25" s="17">
        <f>+F25-E25</f>
        <v>9878.98</v>
      </c>
      <c r="J25" s="2"/>
    </row>
    <row r="26" spans="1:10" ht="15.75" thickTop="1" x14ac:dyDescent="0.25">
      <c r="E26" s="60"/>
      <c r="F26" s="2"/>
      <c r="G26" s="2"/>
      <c r="H26" s="2"/>
    </row>
    <row r="27" spans="1:10" x14ac:dyDescent="0.25">
      <c r="E27" s="60"/>
      <c r="F27" s="2"/>
      <c r="G27" s="2"/>
      <c r="H27" s="2"/>
    </row>
    <row r="28" spans="1:10" ht="15.75" thickBot="1" x14ac:dyDescent="0.3">
      <c r="E28" s="53"/>
      <c r="F28" s="12"/>
      <c r="G28" s="12"/>
      <c r="H28" s="12"/>
      <c r="J28" s="1"/>
    </row>
    <row r="29" spans="1:10" x14ac:dyDescent="0.25">
      <c r="A29">
        <v>700</v>
      </c>
      <c r="B29" s="4" t="s">
        <v>38</v>
      </c>
      <c r="C29" s="5"/>
      <c r="D29" s="13"/>
      <c r="E29" s="61"/>
      <c r="F29" s="26">
        <v>10500</v>
      </c>
      <c r="G29" s="40">
        <v>0</v>
      </c>
      <c r="H29" s="16">
        <f>E29-F29</f>
        <v>-10500</v>
      </c>
      <c r="J29" s="2"/>
    </row>
    <row r="30" spans="1:10" x14ac:dyDescent="0.25">
      <c r="A30" s="32">
        <v>705</v>
      </c>
      <c r="B30" s="6" t="s">
        <v>0</v>
      </c>
      <c r="D30" s="14"/>
      <c r="E30" s="55"/>
      <c r="F30" s="35">
        <v>0</v>
      </c>
      <c r="G30" s="41">
        <v>0</v>
      </c>
      <c r="H30" s="18">
        <f t="shared" ref="H30:H36" si="1">+E30-F30</f>
        <v>0</v>
      </c>
      <c r="J30" s="2"/>
    </row>
    <row r="31" spans="1:10" x14ac:dyDescent="0.25">
      <c r="A31">
        <v>759</v>
      </c>
      <c r="B31" s="6" t="s">
        <v>30</v>
      </c>
      <c r="D31" s="14"/>
      <c r="E31" s="55">
        <v>35</v>
      </c>
      <c r="F31" s="35">
        <v>4700</v>
      </c>
      <c r="G31" s="41"/>
      <c r="H31" s="18">
        <f t="shared" si="1"/>
        <v>-4665</v>
      </c>
      <c r="J31" s="2"/>
    </row>
    <row r="32" spans="1:10" x14ac:dyDescent="0.25">
      <c r="A32">
        <v>759</v>
      </c>
      <c r="B32" s="6" t="s">
        <v>39</v>
      </c>
      <c r="D32" s="14"/>
      <c r="E32" s="55"/>
      <c r="F32" s="35">
        <v>16000</v>
      </c>
      <c r="G32" s="41"/>
      <c r="H32" s="18"/>
      <c r="J32" s="2"/>
    </row>
    <row r="33" spans="1:10" x14ac:dyDescent="0.25">
      <c r="A33">
        <v>762</v>
      </c>
      <c r="B33" s="6" t="s">
        <v>19</v>
      </c>
      <c r="D33" s="14"/>
      <c r="E33" s="55"/>
      <c r="F33" s="35">
        <v>0</v>
      </c>
      <c r="G33" s="41">
        <v>0</v>
      </c>
      <c r="H33" s="18">
        <f t="shared" si="1"/>
        <v>0</v>
      </c>
      <c r="J33" s="2"/>
    </row>
    <row r="34" spans="1:10" x14ac:dyDescent="0.25">
      <c r="A34">
        <v>763</v>
      </c>
      <c r="B34" s="6" t="s">
        <v>20</v>
      </c>
      <c r="D34" s="14"/>
      <c r="E34" s="55"/>
      <c r="F34" s="35">
        <v>3000</v>
      </c>
      <c r="G34" s="41"/>
      <c r="H34" s="18">
        <f t="shared" si="1"/>
        <v>-3000</v>
      </c>
      <c r="I34" t="s">
        <v>27</v>
      </c>
      <c r="J34" s="2"/>
    </row>
    <row r="35" spans="1:10" x14ac:dyDescent="0.25">
      <c r="A35">
        <v>763</v>
      </c>
      <c r="B35" s="6" t="s">
        <v>21</v>
      </c>
      <c r="D35" s="14"/>
      <c r="E35" s="55"/>
      <c r="F35" s="35">
        <v>0</v>
      </c>
      <c r="G35" s="42"/>
      <c r="H35" s="18">
        <f t="shared" si="1"/>
        <v>0</v>
      </c>
      <c r="J35" s="2"/>
    </row>
    <row r="36" spans="1:10" x14ac:dyDescent="0.25">
      <c r="A36">
        <v>769</v>
      </c>
      <c r="B36" s="6" t="s">
        <v>4</v>
      </c>
      <c r="D36" s="14"/>
      <c r="E36" s="55"/>
      <c r="F36" s="35">
        <v>0</v>
      </c>
      <c r="G36" s="41">
        <v>0</v>
      </c>
      <c r="H36" s="18">
        <f t="shared" si="1"/>
        <v>0</v>
      </c>
      <c r="J36" s="2"/>
    </row>
    <row r="37" spans="1:10" x14ac:dyDescent="0.25">
      <c r="B37" s="7"/>
      <c r="C37" s="8"/>
      <c r="D37" s="15"/>
      <c r="E37" s="62"/>
      <c r="F37" s="37"/>
      <c r="G37" s="41"/>
      <c r="H37" s="22"/>
      <c r="J37" s="2"/>
    </row>
    <row r="38" spans="1:10" ht="15.75" thickBot="1" x14ac:dyDescent="0.3">
      <c r="D38" s="21" t="s">
        <v>10</v>
      </c>
      <c r="E38" s="59">
        <f>SUM(E29:E36)</f>
        <v>35</v>
      </c>
      <c r="F38" s="30">
        <f>SUM(F29:F36)</f>
        <v>34200</v>
      </c>
      <c r="G38" s="29">
        <f>+E38/F38</f>
        <v>1.0233918128654971E-3</v>
      </c>
      <c r="H38" s="20">
        <f>+E38-F38</f>
        <v>-34165</v>
      </c>
      <c r="J38" s="2"/>
    </row>
    <row r="39" spans="1:10" ht="15.75" thickTop="1" x14ac:dyDescent="0.25">
      <c r="J39" s="2"/>
    </row>
    <row r="40" spans="1:10" x14ac:dyDescent="0.25">
      <c r="D40" s="1" t="s">
        <v>26</v>
      </c>
      <c r="E40" s="51">
        <f>+E38-E25</f>
        <v>-24286.02</v>
      </c>
      <c r="F40" s="3"/>
      <c r="G40" s="3"/>
      <c r="H40" s="47">
        <f>+H25+H38</f>
        <v>-24286.02</v>
      </c>
      <c r="J40" s="2"/>
    </row>
    <row r="43" spans="1:10" x14ac:dyDescent="0.25">
      <c r="D43" s="10" t="s">
        <v>13</v>
      </c>
    </row>
    <row r="44" spans="1:10" ht="15.75" thickBot="1" x14ac:dyDescent="0.3">
      <c r="H44" s="2"/>
    </row>
    <row r="45" spans="1:10" ht="15.75" thickBot="1" x14ac:dyDescent="0.3">
      <c r="D45" s="9" t="s">
        <v>14</v>
      </c>
      <c r="E45" s="45">
        <f>+E33+E34+E35+E36+-+-E22+-E21+-E20</f>
        <v>-16473.559999999998</v>
      </c>
      <c r="F45" s="31">
        <f>+F33+F36-F22-F20+F34+F35-F21</f>
        <v>3000</v>
      </c>
      <c r="G45" s="36"/>
      <c r="H45" s="36"/>
      <c r="J45" s="2"/>
    </row>
    <row r="46" spans="1:10" ht="15.75" thickBot="1" x14ac:dyDescent="0.3">
      <c r="E46" s="48"/>
      <c r="F46" s="32"/>
      <c r="J46" s="2"/>
    </row>
    <row r="47" spans="1:10" ht="15.75" thickBot="1" x14ac:dyDescent="0.3">
      <c r="D47" s="9" t="s">
        <v>15</v>
      </c>
      <c r="E47" s="45">
        <f>+E40-E45</f>
        <v>-7812.4600000000028</v>
      </c>
      <c r="F47" s="31">
        <f>+F40-F45</f>
        <v>-3000</v>
      </c>
      <c r="G47" s="36"/>
      <c r="H47" s="36"/>
      <c r="J47" s="2"/>
    </row>
    <row r="48" spans="1:10" ht="15.75" thickBot="1" x14ac:dyDescent="0.3">
      <c r="E48" s="48"/>
      <c r="F48" s="32"/>
      <c r="J48" s="2"/>
    </row>
    <row r="49" spans="4:10" ht="16.5" thickBot="1" x14ac:dyDescent="0.3">
      <c r="D49" s="11" t="s">
        <v>24</v>
      </c>
      <c r="E49" s="63">
        <f>+E45+E47</f>
        <v>-24286.02</v>
      </c>
      <c r="F49" s="50">
        <f>SUM(F45:F47)</f>
        <v>0</v>
      </c>
      <c r="G49" s="43"/>
      <c r="H49" s="43"/>
      <c r="J49" s="2"/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PPTO Aiirm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Victor Guillamón Palazón</cp:lastModifiedBy>
  <cp:lastPrinted>2019-02-15T17:19:44Z</cp:lastPrinted>
  <dcterms:created xsi:type="dcterms:W3CDTF">2017-04-21T11:06:18Z</dcterms:created>
  <dcterms:modified xsi:type="dcterms:W3CDTF">2020-06-12T11:52:38Z</dcterms:modified>
</cp:coreProperties>
</file>